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Сметы\"/>
    </mc:Choice>
  </mc:AlternateContent>
  <bookViews>
    <workbookView xWindow="0" yWindow="0" windowWidth="24000" windowHeight="9630"/>
  </bookViews>
  <sheets>
    <sheet name="2021" sheetId="6" r:id="rId1"/>
  </sheets>
  <definedNames>
    <definedName name="_xlnm._FilterDatabase" localSheetId="0" hidden="1">'2021'!$A$9:$G$9</definedName>
    <definedName name="_xlnm.Print_Area" localSheetId="0">'2021'!$A$1:$F$37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6" l="1"/>
  <c r="F7" i="6" l="1"/>
  <c r="F20" i="6" l="1"/>
  <c r="F17" i="6" l="1"/>
  <c r="F16" i="6" l="1"/>
  <c r="C14" i="6"/>
  <c r="F34" i="6" l="1"/>
  <c r="F15" i="6"/>
  <c r="F12" i="6"/>
  <c r="F14" i="6" l="1"/>
  <c r="F13" i="6"/>
  <c r="F11" i="6" l="1"/>
  <c r="F36" i="6" s="1"/>
</calcChain>
</file>

<file path=xl/sharedStrings.xml><?xml version="1.0" encoding="utf-8"?>
<sst xmlns="http://schemas.openxmlformats.org/spreadsheetml/2006/main" count="81" uniqueCount="68">
  <si>
    <t>Планируемое поступление от членов СНТ</t>
  </si>
  <si>
    <t xml:space="preserve">№ </t>
  </si>
  <si>
    <t xml:space="preserve">  РАСХОДЫ НА СОДЕРЖАНИЕ ТЕРРИТОРИИ</t>
  </si>
  <si>
    <t xml:space="preserve">  РАСХОДЫ ОБЩЕХОЗЯЙСТВЕННЫЕ</t>
  </si>
  <si>
    <t>Площадь всех участков в СТСН, кв.м.</t>
  </si>
  <si>
    <t>Итого поступления</t>
  </si>
  <si>
    <t>ЧЛЕНСКИЕ ВЗНОСЫ</t>
  </si>
  <si>
    <t>1.1</t>
  </si>
  <si>
    <t>1.2</t>
  </si>
  <si>
    <t>1.3</t>
  </si>
  <si>
    <t>1.4</t>
  </si>
  <si>
    <t>2.1</t>
  </si>
  <si>
    <t>2.3</t>
  </si>
  <si>
    <t>3.1</t>
  </si>
  <si>
    <t>3.2</t>
  </si>
  <si>
    <t>3.3</t>
  </si>
  <si>
    <t>3.4</t>
  </si>
  <si>
    <t>4.1</t>
  </si>
  <si>
    <t>ЗЕМЕЛЬНЫЙ НАЛОГ НА ЗЕМЛИ ОБЩЕГО ПОЛЬЗОВАНИЯ</t>
  </si>
  <si>
    <t>Периодичность (мес)</t>
  </si>
  <si>
    <t xml:space="preserve">Исходя из погодных условий </t>
  </si>
  <si>
    <t>Окос обочин периметра и общей дороги СНТ</t>
  </si>
  <si>
    <t xml:space="preserve">Страховые взносы с заработной платы сотрудников (30,2% для всех кроме бухгалтера,  т.к. бухгалетр на самозанятости с 01.07.2019 г.  Размер страховых взносов - 0%) </t>
  </si>
  <si>
    <t>Планируемые расходы в 2021 году</t>
  </si>
  <si>
    <t xml:space="preserve">Вывоз мусора (расчет исходя из расходов 2020 года)  </t>
  </si>
  <si>
    <r>
      <t xml:space="preserve">Оплата земельного налога на общественные земли. </t>
    </r>
    <r>
      <rPr>
        <i/>
        <sz val="16"/>
        <color indexed="8"/>
        <rFont val="Calibri"/>
        <family val="2"/>
        <charset val="204"/>
        <scheme val="minor"/>
      </rPr>
      <t>Расчитывается ежегодно, согласно справки о кадастровой стоимости общественных земель и коэффициэнта налога</t>
    </r>
  </si>
  <si>
    <t xml:space="preserve">Непредвиденные расходы </t>
  </si>
  <si>
    <t>Планируемые доходы в 2021 году</t>
  </si>
  <si>
    <t>Расход в мес.</t>
  </si>
  <si>
    <t>за год</t>
  </si>
  <si>
    <t>3.5</t>
  </si>
  <si>
    <t>3.6</t>
  </si>
  <si>
    <t>3.7</t>
  </si>
  <si>
    <t>3.8</t>
  </si>
  <si>
    <t>3.9</t>
  </si>
  <si>
    <t>3.10</t>
  </si>
  <si>
    <t>3.11</t>
  </si>
  <si>
    <t>3.12</t>
  </si>
  <si>
    <t>2.2</t>
  </si>
  <si>
    <t xml:space="preserve">ИТОГО РАСХОДНАЯ ЧАСТЬ </t>
  </si>
  <si>
    <t>Сумма взноса на 2021 год с одного кв.м.</t>
  </si>
  <si>
    <t>Планируемая сумма поступлений членских взносов исходя из площади снт</t>
  </si>
  <si>
    <t xml:space="preserve">Членский взнос 2021 год </t>
  </si>
  <si>
    <r>
      <t>Оснащение офиса правления:</t>
    </r>
    <r>
      <rPr>
        <sz val="16"/>
        <color indexed="8"/>
        <rFont val="Calibri"/>
        <family val="2"/>
        <charset val="204"/>
        <scheme val="minor"/>
      </rPr>
      <t xml:space="preserve"> стол офисный, шкаф, МФУ</t>
    </r>
  </si>
  <si>
    <t>Номера участков (таблички). 450р*237уч</t>
  </si>
  <si>
    <r>
      <rPr>
        <b/>
        <sz val="16"/>
        <color indexed="8"/>
        <rFont val="Calibri"/>
        <family val="2"/>
        <charset val="204"/>
        <scheme val="minor"/>
      </rPr>
      <t>Юридические услуги:</t>
    </r>
    <r>
      <rPr>
        <sz val="16"/>
        <color indexed="8"/>
        <rFont val="Calibri"/>
        <family val="2"/>
        <charset val="204"/>
        <scheme val="minor"/>
      </rPr>
      <t xml:space="preserve"> взымание долгов с членов СНТ через суд, юридическое сопровождение в судах</t>
    </r>
  </si>
  <si>
    <r>
      <rPr>
        <b/>
        <sz val="16"/>
        <color indexed="8"/>
        <rFont val="Calibri"/>
        <family val="2"/>
        <charset val="204"/>
        <scheme val="minor"/>
      </rPr>
      <t>Транспортные расходы:</t>
    </r>
    <r>
      <rPr>
        <sz val="16"/>
        <color indexed="8"/>
        <rFont val="Calibri"/>
        <family val="2"/>
        <charset val="204"/>
        <scheme val="minor"/>
      </rPr>
      <t xml:space="preserve"> топливо для поездок на нужны СНТ на личном автомобиле председателя, без амортизации</t>
    </r>
  </si>
  <si>
    <r>
      <rPr>
        <b/>
        <sz val="16"/>
        <color indexed="8"/>
        <rFont val="Calibri"/>
        <family val="2"/>
        <charset val="204"/>
        <scheme val="minor"/>
      </rPr>
      <t>Дрова</t>
    </r>
    <r>
      <rPr>
        <sz val="16"/>
        <color indexed="8"/>
        <rFont val="Calibri"/>
        <family val="2"/>
        <charset val="204"/>
        <scheme val="minor"/>
      </rPr>
      <t xml:space="preserve"> для отопления сторожки в зимний период (2000р*8 куб+ доставка)</t>
    </r>
  </si>
  <si>
    <r>
      <rPr>
        <b/>
        <sz val="16"/>
        <color indexed="8"/>
        <rFont val="Calibri"/>
        <family val="2"/>
        <charset val="204"/>
        <scheme val="minor"/>
      </rPr>
      <t>Программа 1С</t>
    </r>
    <r>
      <rPr>
        <sz val="16"/>
        <color indexed="8"/>
        <rFont val="Calibri"/>
        <family val="2"/>
        <charset val="204"/>
        <scheme val="minor"/>
      </rPr>
      <t xml:space="preserve"> Информационно-техническая поддержка</t>
    </r>
  </si>
  <si>
    <r>
      <rPr>
        <b/>
        <sz val="16"/>
        <color indexed="8"/>
        <rFont val="Calibri"/>
        <family val="2"/>
        <charset val="204"/>
        <scheme val="minor"/>
      </rPr>
      <t>Почтовые услуги:</t>
    </r>
    <r>
      <rPr>
        <sz val="16"/>
        <color indexed="8"/>
        <rFont val="Calibri"/>
        <family val="2"/>
        <charset val="204"/>
        <scheme val="minor"/>
      </rPr>
      <t xml:space="preserve"> рассылка корреспонденции членам СНТ и прочим</t>
    </r>
  </si>
  <si>
    <r>
      <rPr>
        <b/>
        <sz val="16"/>
        <color indexed="8"/>
        <rFont val="Calibri"/>
        <family val="2"/>
        <charset val="204"/>
        <scheme val="minor"/>
      </rPr>
      <t>Электронная  подпись</t>
    </r>
    <r>
      <rPr>
        <sz val="16"/>
        <color indexed="8"/>
        <rFont val="Calibri"/>
        <family val="2"/>
        <charset val="204"/>
        <scheme val="minor"/>
      </rPr>
      <t xml:space="preserve"> (две на СНТ)</t>
    </r>
  </si>
  <si>
    <r>
      <rPr>
        <b/>
        <sz val="16"/>
        <color indexed="8"/>
        <rFont val="Calibri"/>
        <family val="2"/>
        <charset val="204"/>
        <scheme val="minor"/>
      </rPr>
      <t>Оплата телефона</t>
    </r>
    <r>
      <rPr>
        <sz val="16"/>
        <color indexed="8"/>
        <rFont val="Calibri"/>
        <family val="2"/>
        <charset val="204"/>
        <scheme val="minor"/>
      </rPr>
      <t xml:space="preserve"> председателя (500 р*мес) </t>
    </r>
  </si>
  <si>
    <r>
      <rPr>
        <b/>
        <sz val="16"/>
        <color indexed="8"/>
        <rFont val="Calibri"/>
        <family val="2"/>
        <charset val="204"/>
        <scheme val="minor"/>
      </rPr>
      <t>Услуги банка</t>
    </r>
    <r>
      <rPr>
        <sz val="16"/>
        <color indexed="8"/>
        <rFont val="Calibri"/>
        <family val="2"/>
        <charset val="204"/>
        <scheme val="minor"/>
      </rPr>
      <t xml:space="preserve"> (обслуживание расчетного счета: снятие наличных 2% за услугу, годовое обслуживание банковской карты, содержание счета)</t>
    </r>
  </si>
  <si>
    <r>
      <rPr>
        <b/>
        <sz val="16"/>
        <color indexed="8"/>
        <rFont val="Calibri"/>
        <family val="2"/>
        <charset val="204"/>
        <scheme val="minor"/>
      </rPr>
      <t>Оплата домена</t>
    </r>
    <r>
      <rPr>
        <sz val="16"/>
        <color indexed="8"/>
        <rFont val="Calibri"/>
        <family val="2"/>
        <charset val="204"/>
        <scheme val="minor"/>
      </rPr>
      <t xml:space="preserve"> (сайт lpsnt.ru)</t>
    </r>
  </si>
  <si>
    <t>3.13</t>
  </si>
  <si>
    <r>
      <rPr>
        <b/>
        <sz val="16"/>
        <color indexed="8"/>
        <rFont val="Calibri"/>
        <family val="2"/>
        <charset val="204"/>
        <scheme val="minor"/>
      </rPr>
      <t xml:space="preserve">Содержание и строительство уличного осв.: </t>
    </r>
    <r>
      <rPr>
        <sz val="16"/>
        <color indexed="8"/>
        <rFont val="Calibri"/>
        <family val="2"/>
        <charset val="204"/>
        <scheme val="minor"/>
      </rPr>
      <t>по необходимости -светильники, лампы, провода для освещения; 
договор на оперативное обслуживание уличного освещения (60000р в год)</t>
    </r>
  </si>
  <si>
    <r>
      <t xml:space="preserve">Общественная дорога - </t>
    </r>
    <r>
      <rPr>
        <sz val="16"/>
        <color indexed="8"/>
        <rFont val="Calibri"/>
        <family val="2"/>
        <charset val="204"/>
        <scheme val="minor"/>
      </rPr>
      <t>чистка снега 10080* 7 раз за сезон (по необходимости, возможно меньше)</t>
    </r>
  </si>
  <si>
    <t>Итого</t>
  </si>
  <si>
    <t xml:space="preserve">Количество </t>
  </si>
  <si>
    <t>РАСХОДЫ НА СОТРУДНИКОВ (вкл НДФЛ 13% для всех кроме бухгалетра, для бухгалтера включая 6% как налог на самозанятость, ндфл и прочие взносы не облагается)</t>
  </si>
  <si>
    <t>Председатель Правления (20000+НДФЛ)</t>
  </si>
  <si>
    <t>Сторожа (10000+НДФЛ)</t>
  </si>
  <si>
    <t>Бухгалтер (Договор об оказании бухгалтерских услуг) 15000+6%самозан.</t>
  </si>
  <si>
    <t>УТВЕРЖДЕНА:
                                                                                                      от «______» _____________2021г.
Председатель общего собрания СНТ"Лесная поляна":        ____________/______________/
Секретарь общего собрания СНТ "Лесная поляна":           ___________/_____________/</t>
  </si>
  <si>
    <t>Остаток средств на 01.01.2021г</t>
  </si>
  <si>
    <t>ПРОЕКТ ПРИХОДНО-РАСХОДНОЙ СМЕТЫ НА 2021 ГОД СНТ "Лесная поляна"</t>
  </si>
  <si>
    <t>ИТОГО:</t>
  </si>
  <si>
    <t>Исходя из планируемых расходов и доходов в 2021 г. , для реализации сметы , размер членских взносов с 2022 года необходимо определить в размере : 89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</si>
</sst>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_р_."/>
    <numFmt numFmtId="165" formatCode="#,##0_р_."/>
    <numFmt numFmtId="166" formatCode="#,##0.00\ &quot;₽&quot;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6"/>
      <name val="Arial Cyr"/>
      <charset val="204"/>
    </font>
    <font>
      <b/>
      <sz val="16"/>
      <color indexed="8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i/>
      <sz val="16"/>
      <color indexed="8"/>
      <name val="Calibri"/>
      <family val="2"/>
      <charset val="204"/>
      <scheme val="minor"/>
    </font>
    <font>
      <i/>
      <sz val="16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166" fontId="0" fillId="0" borderId="0" xfId="0" applyNumberFormat="1"/>
    <xf numFmtId="44" fontId="4" fillId="0" borderId="1" xfId="0" applyNumberFormat="1" applyFont="1" applyBorder="1" applyAlignment="1">
      <alignment vertical="center"/>
    </xf>
    <xf numFmtId="0" fontId="4" fillId="2" borderId="1" xfId="0" applyFont="1" applyFill="1" applyBorder="1"/>
    <xf numFmtId="166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/>
    <xf numFmtId="0" fontId="5" fillId="0" borderId="1" xfId="0" applyFont="1" applyBorder="1"/>
    <xf numFmtId="166" fontId="5" fillId="0" borderId="1" xfId="0" applyNumberFormat="1" applyFont="1" applyBorder="1"/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66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165" fontId="8" fillId="0" borderId="1" xfId="1" applyNumberFormat="1" applyFont="1" applyBorder="1" applyAlignment="1">
      <alignment horizontal="center" vertical="center"/>
    </xf>
    <xf numFmtId="1" fontId="4" fillId="0" borderId="1" xfId="0" applyNumberFormat="1" applyFont="1" applyBorder="1"/>
    <xf numFmtId="166" fontId="6" fillId="2" borderId="1" xfId="0" applyNumberFormat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center"/>
    </xf>
    <xf numFmtId="166" fontId="9" fillId="0" borderId="1" xfId="1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164" fontId="9" fillId="0" borderId="1" xfId="1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/>
    <xf numFmtId="166" fontId="6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3" borderId="1" xfId="0" applyFont="1" applyFill="1" applyBorder="1" applyAlignment="1">
      <alignment horizontal="center"/>
    </xf>
    <xf numFmtId="166" fontId="4" fillId="3" borderId="1" xfId="0" applyNumberFormat="1" applyFont="1" applyFill="1" applyBorder="1"/>
    <xf numFmtId="0" fontId="0" fillId="3" borderId="0" xfId="0" applyFill="1"/>
    <xf numFmtId="166" fontId="8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44" fontId="8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wrapText="1"/>
    </xf>
    <xf numFmtId="44" fontId="9" fillId="2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top" wrapText="1"/>
    </xf>
    <xf numFmtId="166" fontId="8" fillId="2" borderId="1" xfId="0" applyNumberFormat="1" applyFont="1" applyFill="1" applyBorder="1" applyAlignment="1">
      <alignment horizontal="center" vertical="top" wrapText="1"/>
    </xf>
    <xf numFmtId="164" fontId="9" fillId="3" borderId="1" xfId="1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166" fontId="9" fillId="3" borderId="1" xfId="1" applyNumberFormat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/>
    <xf numFmtId="166" fontId="4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166" fontId="9" fillId="0" borderId="1" xfId="1" applyNumberFormat="1" applyFont="1" applyBorder="1" applyAlignment="1">
      <alignment horizontal="left" vertical="center" wrapText="1"/>
    </xf>
    <xf numFmtId="166" fontId="8" fillId="0" borderId="1" xfId="1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vertical="center"/>
    </xf>
    <xf numFmtId="44" fontId="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/>
    <xf numFmtId="44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wrapText="1"/>
    </xf>
    <xf numFmtId="166" fontId="13" fillId="0" borderId="2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66" fontId="9" fillId="0" borderId="1" xfId="1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view="pageBreakPreview" topLeftCell="A5" zoomScaleNormal="100" zoomScaleSheetLayoutView="100" workbookViewId="0">
      <selection activeCell="B34" sqref="B34"/>
    </sheetView>
  </sheetViews>
  <sheetFormatPr defaultRowHeight="15" x14ac:dyDescent="0.25"/>
  <cols>
    <col min="1" max="1" width="7.42578125" customWidth="1"/>
    <col min="2" max="2" width="59.140625" customWidth="1"/>
    <col min="3" max="3" width="19.85546875" customWidth="1"/>
    <col min="4" max="4" width="14.85546875" customWidth="1"/>
    <col min="5" max="5" width="35" customWidth="1"/>
    <col min="6" max="6" width="35.5703125" style="1" customWidth="1"/>
    <col min="7" max="7" width="35" style="39" customWidth="1"/>
  </cols>
  <sheetData>
    <row r="1" spans="1:7" ht="122.25" customHeight="1" x14ac:dyDescent="0.35">
      <c r="A1" s="79" t="s">
        <v>63</v>
      </c>
      <c r="B1" s="80"/>
      <c r="C1" s="80"/>
      <c r="D1" s="80"/>
      <c r="E1" s="80"/>
      <c r="F1" s="81"/>
      <c r="G1" s="33"/>
    </row>
    <row r="2" spans="1:7" ht="38.25" customHeight="1" x14ac:dyDescent="0.35">
      <c r="A2" s="82" t="s">
        <v>65</v>
      </c>
      <c r="B2" s="83"/>
      <c r="C2" s="83"/>
      <c r="D2" s="83"/>
      <c r="E2" s="83"/>
      <c r="F2" s="84"/>
      <c r="G2" s="33"/>
    </row>
    <row r="3" spans="1:7" ht="54" customHeight="1" x14ac:dyDescent="0.35">
      <c r="A3" s="85" t="s">
        <v>27</v>
      </c>
      <c r="B3" s="85"/>
      <c r="C3" s="85"/>
      <c r="D3" s="85"/>
      <c r="E3" s="85"/>
      <c r="F3" s="85"/>
      <c r="G3" s="33"/>
    </row>
    <row r="4" spans="1:7" ht="93.75" customHeight="1" x14ac:dyDescent="0.35">
      <c r="A4" s="69" t="s">
        <v>1</v>
      </c>
      <c r="B4" s="68" t="s">
        <v>0</v>
      </c>
      <c r="C4" s="70" t="s">
        <v>40</v>
      </c>
      <c r="D4" s="71" t="s">
        <v>4</v>
      </c>
      <c r="E4" s="72" t="s">
        <v>41</v>
      </c>
      <c r="F4" s="73" t="s">
        <v>5</v>
      </c>
      <c r="G4" s="33"/>
    </row>
    <row r="5" spans="1:7" ht="21" x14ac:dyDescent="0.35">
      <c r="A5" s="10">
        <v>1</v>
      </c>
      <c r="B5" s="8" t="s">
        <v>42</v>
      </c>
      <c r="C5" s="65">
        <v>0.8</v>
      </c>
      <c r="D5" s="64">
        <v>207692</v>
      </c>
      <c r="E5" s="65">
        <f>C5*D5*12</f>
        <v>1993843.2000000002</v>
      </c>
      <c r="F5" s="11"/>
      <c r="G5" s="33"/>
    </row>
    <row r="6" spans="1:7" ht="21" x14ac:dyDescent="0.35">
      <c r="A6" s="10">
        <v>2</v>
      </c>
      <c r="B6" s="12" t="s">
        <v>64</v>
      </c>
      <c r="C6" s="2"/>
      <c r="D6" s="13"/>
      <c r="E6" s="65"/>
      <c r="F6" s="4">
        <v>462008.44</v>
      </c>
      <c r="G6" s="33"/>
    </row>
    <row r="7" spans="1:7" ht="21" x14ac:dyDescent="0.35">
      <c r="A7" s="5"/>
      <c r="B7" s="3" t="s">
        <v>66</v>
      </c>
      <c r="C7" s="56"/>
      <c r="D7" s="3"/>
      <c r="E7" s="74"/>
      <c r="F7" s="15">
        <f>F6+E5</f>
        <v>2455851.64</v>
      </c>
      <c r="G7" s="33"/>
    </row>
    <row r="8" spans="1:7" ht="33" customHeight="1" x14ac:dyDescent="0.35">
      <c r="A8" s="86" t="s">
        <v>23</v>
      </c>
      <c r="B8" s="87"/>
      <c r="C8" s="87"/>
      <c r="D8" s="87"/>
      <c r="E8" s="87"/>
      <c r="F8" s="88"/>
      <c r="G8" s="33"/>
    </row>
    <row r="9" spans="1:7" ht="21" x14ac:dyDescent="0.25">
      <c r="A9" s="82" t="s">
        <v>6</v>
      </c>
      <c r="B9" s="83"/>
      <c r="C9" s="83"/>
      <c r="D9" s="83"/>
      <c r="E9" s="83"/>
      <c r="F9" s="84"/>
      <c r="G9" s="34"/>
    </row>
    <row r="10" spans="1:7" ht="37.5" x14ac:dyDescent="0.25">
      <c r="A10" s="32"/>
      <c r="B10" s="68"/>
      <c r="C10" s="68" t="s">
        <v>28</v>
      </c>
      <c r="D10" s="66" t="s">
        <v>58</v>
      </c>
      <c r="E10" s="66" t="s">
        <v>19</v>
      </c>
      <c r="F10" s="34" t="s">
        <v>57</v>
      </c>
      <c r="G10" s="34"/>
    </row>
    <row r="11" spans="1:7" ht="105" x14ac:dyDescent="0.35">
      <c r="A11" s="41">
        <v>1</v>
      </c>
      <c r="B11" s="44" t="s">
        <v>59</v>
      </c>
      <c r="C11" s="45"/>
      <c r="D11" s="46"/>
      <c r="E11" s="43"/>
      <c r="F11" s="15">
        <f>SUM(F12:F15)</f>
        <v>1269036.4080000001</v>
      </c>
      <c r="G11" s="34"/>
    </row>
    <row r="12" spans="1:7" ht="21" hidden="1" x14ac:dyDescent="0.35">
      <c r="A12" s="10" t="s">
        <v>7</v>
      </c>
      <c r="B12" s="9" t="s">
        <v>60</v>
      </c>
      <c r="C12" s="16">
        <v>22989</v>
      </c>
      <c r="D12" s="10">
        <v>1</v>
      </c>
      <c r="E12" s="17">
        <v>12</v>
      </c>
      <c r="F12" s="18">
        <f>C12*E12</f>
        <v>275868</v>
      </c>
      <c r="G12" s="33"/>
    </row>
    <row r="13" spans="1:7" ht="21" hidden="1" x14ac:dyDescent="0.35">
      <c r="A13" s="19" t="s">
        <v>8</v>
      </c>
      <c r="B13" s="9" t="s">
        <v>61</v>
      </c>
      <c r="C13" s="16">
        <v>45978</v>
      </c>
      <c r="D13" s="10">
        <v>4</v>
      </c>
      <c r="E13" s="17">
        <v>12</v>
      </c>
      <c r="F13" s="18">
        <f>C13*E13</f>
        <v>551736</v>
      </c>
      <c r="G13" s="33"/>
    </row>
    <row r="14" spans="1:7" ht="105" hidden="1" x14ac:dyDescent="0.35">
      <c r="A14" s="19" t="s">
        <v>9</v>
      </c>
      <c r="B14" s="20" t="s">
        <v>22</v>
      </c>
      <c r="C14" s="16">
        <f>(C12+C13)*30.2%</f>
        <v>20828.034</v>
      </c>
      <c r="D14" s="26">
        <v>5</v>
      </c>
      <c r="E14" s="26">
        <v>12</v>
      </c>
      <c r="F14" s="18">
        <f>C14*E14</f>
        <v>249936.408</v>
      </c>
      <c r="G14" s="33"/>
    </row>
    <row r="15" spans="1:7" ht="42" hidden="1" x14ac:dyDescent="0.35">
      <c r="A15" s="10" t="s">
        <v>10</v>
      </c>
      <c r="B15" s="20" t="s">
        <v>62</v>
      </c>
      <c r="C15" s="16">
        <v>15958</v>
      </c>
      <c r="D15" s="10">
        <v>1</v>
      </c>
      <c r="E15" s="17">
        <v>12</v>
      </c>
      <c r="F15" s="18">
        <f>C15*E15</f>
        <v>191496</v>
      </c>
      <c r="G15" s="33"/>
    </row>
    <row r="16" spans="1:7" ht="21" x14ac:dyDescent="0.35">
      <c r="A16" s="41">
        <v>2</v>
      </c>
      <c r="B16" s="42" t="s">
        <v>2</v>
      </c>
      <c r="C16" s="43"/>
      <c r="D16" s="43"/>
      <c r="E16" s="67"/>
      <c r="F16" s="40">
        <f>SUM(F17:F19)</f>
        <v>482810</v>
      </c>
      <c r="G16" s="35"/>
    </row>
    <row r="17" spans="1:7" ht="63" hidden="1" x14ac:dyDescent="0.35">
      <c r="A17" s="21" t="s">
        <v>11</v>
      </c>
      <c r="B17" s="22" t="s">
        <v>56</v>
      </c>
      <c r="C17" s="16">
        <v>10080</v>
      </c>
      <c r="D17" s="23">
        <v>7</v>
      </c>
      <c r="E17" s="24" t="s">
        <v>20</v>
      </c>
      <c r="F17" s="18">
        <f>C17*D17</f>
        <v>70560</v>
      </c>
      <c r="G17" s="33"/>
    </row>
    <row r="18" spans="1:7" ht="42" hidden="1" x14ac:dyDescent="0.35">
      <c r="A18" s="21" t="s">
        <v>38</v>
      </c>
      <c r="B18" s="25" t="s">
        <v>24</v>
      </c>
      <c r="C18" s="16"/>
      <c r="D18" s="23"/>
      <c r="E18" s="26" t="s">
        <v>29</v>
      </c>
      <c r="F18" s="18">
        <v>367250</v>
      </c>
      <c r="G18" s="33"/>
    </row>
    <row r="19" spans="1:7" ht="42" hidden="1" x14ac:dyDescent="0.35">
      <c r="A19" s="21" t="s">
        <v>12</v>
      </c>
      <c r="B19" s="25" t="s">
        <v>21</v>
      </c>
      <c r="C19" s="16"/>
      <c r="D19" s="23"/>
      <c r="E19" s="26" t="s">
        <v>29</v>
      </c>
      <c r="F19" s="18">
        <v>45000</v>
      </c>
      <c r="G19" s="33"/>
    </row>
    <row r="20" spans="1:7" ht="21" x14ac:dyDescent="0.35">
      <c r="A20" s="41">
        <v>3</v>
      </c>
      <c r="B20" s="42" t="s">
        <v>3</v>
      </c>
      <c r="C20" s="47"/>
      <c r="D20" s="48"/>
      <c r="E20" s="49"/>
      <c r="F20" s="40">
        <f>SUM(F21:F33)</f>
        <v>406259</v>
      </c>
      <c r="G20" s="35"/>
    </row>
    <row r="21" spans="1:7" ht="92.25" hidden="1" customHeight="1" x14ac:dyDescent="0.35">
      <c r="A21" s="63" t="s">
        <v>13</v>
      </c>
      <c r="B21" s="61" t="s">
        <v>52</v>
      </c>
      <c r="C21" s="18"/>
      <c r="D21" s="18"/>
      <c r="E21" s="18" t="s">
        <v>29</v>
      </c>
      <c r="F21" s="18">
        <v>35000</v>
      </c>
      <c r="G21" s="33"/>
    </row>
    <row r="22" spans="1:7" ht="42" hidden="1" x14ac:dyDescent="0.35">
      <c r="A22" s="63" t="s">
        <v>14</v>
      </c>
      <c r="B22" s="61" t="s">
        <v>51</v>
      </c>
      <c r="C22" s="18"/>
      <c r="D22" s="18"/>
      <c r="E22" s="18" t="s">
        <v>29</v>
      </c>
      <c r="F22" s="18">
        <v>6000</v>
      </c>
      <c r="G22" s="33"/>
    </row>
    <row r="23" spans="1:7" ht="21" hidden="1" x14ac:dyDescent="0.35">
      <c r="A23" s="63" t="s">
        <v>15</v>
      </c>
      <c r="B23" s="61" t="s">
        <v>50</v>
      </c>
      <c r="C23" s="18"/>
      <c r="D23" s="18"/>
      <c r="E23" s="18" t="s">
        <v>29</v>
      </c>
      <c r="F23" s="18">
        <v>2380</v>
      </c>
      <c r="G23" s="33"/>
    </row>
    <row r="24" spans="1:7" ht="42" hidden="1" x14ac:dyDescent="0.35">
      <c r="A24" s="63" t="s">
        <v>16</v>
      </c>
      <c r="B24" s="61" t="s">
        <v>49</v>
      </c>
      <c r="C24" s="18"/>
      <c r="D24" s="18"/>
      <c r="E24" s="18" t="s">
        <v>29</v>
      </c>
      <c r="F24" s="18">
        <v>5000</v>
      </c>
      <c r="G24" s="33"/>
    </row>
    <row r="25" spans="1:7" ht="48.75" hidden="1" customHeight="1" x14ac:dyDescent="0.35">
      <c r="A25" s="63" t="s">
        <v>30</v>
      </c>
      <c r="B25" s="61" t="s">
        <v>48</v>
      </c>
      <c r="C25" s="18"/>
      <c r="D25" s="18"/>
      <c r="E25" s="18" t="s">
        <v>29</v>
      </c>
      <c r="F25" s="18">
        <v>13029</v>
      </c>
      <c r="G25" s="33"/>
    </row>
    <row r="26" spans="1:7" ht="48.75" hidden="1" customHeight="1" x14ac:dyDescent="0.35">
      <c r="A26" s="63" t="s">
        <v>31</v>
      </c>
      <c r="B26" s="61" t="s">
        <v>53</v>
      </c>
      <c r="C26" s="18"/>
      <c r="D26" s="18"/>
      <c r="E26" s="18" t="s">
        <v>29</v>
      </c>
      <c r="F26" s="75">
        <v>700</v>
      </c>
      <c r="G26" s="33"/>
    </row>
    <row r="27" spans="1:7" ht="42" hidden="1" x14ac:dyDescent="0.35">
      <c r="A27" s="63" t="s">
        <v>32</v>
      </c>
      <c r="B27" s="61" t="s">
        <v>47</v>
      </c>
      <c r="C27" s="18"/>
      <c r="D27" s="18"/>
      <c r="E27" s="18" t="s">
        <v>29</v>
      </c>
      <c r="F27" s="18">
        <v>18000</v>
      </c>
      <c r="G27" s="33"/>
    </row>
    <row r="28" spans="1:7" ht="84" hidden="1" x14ac:dyDescent="0.35">
      <c r="A28" s="63" t="s">
        <v>33</v>
      </c>
      <c r="B28" s="61" t="s">
        <v>46</v>
      </c>
      <c r="C28" s="18"/>
      <c r="D28" s="18"/>
      <c r="E28" s="18" t="s">
        <v>29</v>
      </c>
      <c r="F28" s="18">
        <v>30000</v>
      </c>
      <c r="G28" s="33"/>
    </row>
    <row r="29" spans="1:7" ht="105" hidden="1" x14ac:dyDescent="0.35">
      <c r="A29" s="63" t="s">
        <v>34</v>
      </c>
      <c r="B29" s="61" t="s">
        <v>55</v>
      </c>
      <c r="C29" s="18"/>
      <c r="D29" s="18"/>
      <c r="E29" s="18" t="s">
        <v>29</v>
      </c>
      <c r="F29" s="18">
        <v>89500</v>
      </c>
      <c r="G29" s="33"/>
    </row>
    <row r="30" spans="1:7" ht="63" hidden="1" x14ac:dyDescent="0.35">
      <c r="A30" s="63" t="s">
        <v>35</v>
      </c>
      <c r="B30" s="61" t="s">
        <v>45</v>
      </c>
      <c r="C30" s="18"/>
      <c r="D30" s="18"/>
      <c r="E30" s="18" t="s">
        <v>29</v>
      </c>
      <c r="F30" s="18">
        <v>30000</v>
      </c>
      <c r="G30" s="33"/>
    </row>
    <row r="31" spans="1:7" ht="46.5" hidden="1" customHeight="1" x14ac:dyDescent="0.35">
      <c r="A31" s="63" t="s">
        <v>36</v>
      </c>
      <c r="B31" s="59" t="s">
        <v>43</v>
      </c>
      <c r="C31" s="16"/>
      <c r="D31" s="23"/>
      <c r="E31" s="26"/>
      <c r="F31" s="18">
        <v>25000</v>
      </c>
      <c r="G31" s="36"/>
    </row>
    <row r="32" spans="1:7" s="39" customFormat="1" ht="21" hidden="1" x14ac:dyDescent="0.35">
      <c r="A32" s="63" t="s">
        <v>37</v>
      </c>
      <c r="B32" s="60" t="s">
        <v>44</v>
      </c>
      <c r="C32" s="52"/>
      <c r="D32" s="53"/>
      <c r="E32" s="54"/>
      <c r="F32" s="55">
        <v>106650</v>
      </c>
      <c r="G32" s="36"/>
    </row>
    <row r="33" spans="1:7" ht="21" hidden="1" x14ac:dyDescent="0.35">
      <c r="A33" s="63" t="s">
        <v>54</v>
      </c>
      <c r="B33" s="62" t="s">
        <v>26</v>
      </c>
      <c r="C33" s="18"/>
      <c r="D33" s="18"/>
      <c r="E33" s="18" t="s">
        <v>29</v>
      </c>
      <c r="F33" s="18">
        <v>45000</v>
      </c>
      <c r="G33" s="33"/>
    </row>
    <row r="34" spans="1:7" ht="42" x14ac:dyDescent="0.35">
      <c r="A34" s="41">
        <v>4</v>
      </c>
      <c r="B34" s="50" t="s">
        <v>18</v>
      </c>
      <c r="C34" s="50"/>
      <c r="D34" s="50"/>
      <c r="E34" s="50"/>
      <c r="F34" s="51">
        <f>F35</f>
        <v>41734</v>
      </c>
      <c r="G34" s="35"/>
    </row>
    <row r="35" spans="1:7" ht="126" hidden="1" x14ac:dyDescent="0.35">
      <c r="A35" s="27" t="s">
        <v>17</v>
      </c>
      <c r="B35" s="28" t="s">
        <v>25</v>
      </c>
      <c r="C35" s="29"/>
      <c r="D35" s="23"/>
      <c r="E35" s="30" t="s">
        <v>29</v>
      </c>
      <c r="F35" s="18">
        <v>41734</v>
      </c>
      <c r="G35" s="37"/>
    </row>
    <row r="36" spans="1:7" ht="22.15" customHeight="1" x14ac:dyDescent="0.35">
      <c r="A36" s="3"/>
      <c r="B36" s="3" t="s">
        <v>39</v>
      </c>
      <c r="C36" s="56"/>
      <c r="D36" s="3"/>
      <c r="E36" s="57"/>
      <c r="F36" s="58">
        <f>SUM(F34+F20+F16+F11)</f>
        <v>2199839.4079999998</v>
      </c>
      <c r="G36" s="33"/>
    </row>
    <row r="37" spans="1:7" ht="66" customHeight="1" x14ac:dyDescent="0.35">
      <c r="A37" s="76" t="s">
        <v>67</v>
      </c>
      <c r="B37" s="77"/>
      <c r="C37" s="77"/>
      <c r="D37" s="77"/>
      <c r="E37" s="77"/>
      <c r="F37" s="78"/>
      <c r="G37" s="36"/>
    </row>
    <row r="38" spans="1:7" ht="21" x14ac:dyDescent="0.35">
      <c r="A38" s="6"/>
      <c r="B38" s="6"/>
      <c r="C38" s="31"/>
      <c r="D38" s="6"/>
      <c r="E38" s="14"/>
      <c r="F38" s="4"/>
      <c r="G38" s="38"/>
    </row>
    <row r="39" spans="1:7" ht="21" x14ac:dyDescent="0.35">
      <c r="A39" s="33"/>
      <c r="B39" s="36"/>
      <c r="C39" s="6"/>
      <c r="D39" s="6"/>
      <c r="E39" s="6"/>
      <c r="F39" s="7"/>
      <c r="G39" s="33"/>
    </row>
    <row r="40" spans="1:7" ht="21" x14ac:dyDescent="0.35">
      <c r="A40" s="6"/>
      <c r="B40" s="6"/>
      <c r="C40" s="6"/>
      <c r="D40" s="6"/>
      <c r="E40" s="6"/>
      <c r="F40" s="7"/>
      <c r="G40" s="33"/>
    </row>
    <row r="41" spans="1:7" ht="21" x14ac:dyDescent="0.35">
      <c r="A41" s="6"/>
      <c r="B41" s="6"/>
      <c r="C41" s="6"/>
      <c r="D41" s="6"/>
      <c r="E41" s="6"/>
      <c r="F41" s="7"/>
      <c r="G41" s="33"/>
    </row>
    <row r="42" spans="1:7" ht="21" x14ac:dyDescent="0.35">
      <c r="A42" s="6"/>
      <c r="B42" s="6"/>
      <c r="C42" s="6"/>
      <c r="D42" s="6"/>
      <c r="E42" s="6"/>
      <c r="F42" s="7"/>
      <c r="G42" s="33"/>
    </row>
  </sheetData>
  <autoFilter ref="A9:G9">
    <filterColumn colId="0" showButton="0"/>
    <filterColumn colId="1" showButton="0"/>
    <filterColumn colId="2" showButton="0"/>
    <filterColumn colId="3" showButton="0"/>
  </autoFilter>
  <mergeCells count="6">
    <mergeCell ref="A37:F37"/>
    <mergeCell ref="A1:F1"/>
    <mergeCell ref="A9:F9"/>
    <mergeCell ref="A2:F2"/>
    <mergeCell ref="A3:F3"/>
    <mergeCell ref="A8:F8"/>
  </mergeCells>
  <pageMargins left="0.57999999999999996" right="0.42" top="0.44" bottom="0.37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2021-08-07T13:44:54Z</cp:lastPrinted>
  <dcterms:created xsi:type="dcterms:W3CDTF">2014-12-23T19:10:12Z</dcterms:created>
  <dcterms:modified xsi:type="dcterms:W3CDTF">2021-08-07T14:00:56Z</dcterms:modified>
</cp:coreProperties>
</file>